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dagsthurgauch.sharepoint.com/sites/Datenablage/Dokumente/LaufwerkY/09_HF FH22plus/04- Anträge-RV-Ablaufschemas/01- Anträge inkl. Berechnung PMU/02- Antrag HF mit UP/"/>
    </mc:Choice>
  </mc:AlternateContent>
  <xr:revisionPtr revIDLastSave="242" documentId="8_{481F70AA-846B-428D-BE70-414F370A272B}" xr6:coauthVersionLast="47" xr6:coauthVersionMax="47" xr10:uidLastSave="{79790F7C-1FCD-4B4B-9E3E-8F8944117D79}"/>
  <bookViews>
    <workbookView xWindow="28680" yWindow="-120" windowWidth="29040" windowHeight="17520" xr2:uid="{54625ECE-9C3A-4F55-AD54-4D287755F43B}"/>
  </bookViews>
  <sheets>
    <sheet name="Berechnung PM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K49" i="1"/>
  <c r="K48" i="1"/>
  <c r="K43" i="1" l="1"/>
  <c r="K42" i="1"/>
  <c r="K53" i="1" l="1"/>
  <c r="K38" i="1" l="1"/>
  <c r="K52" i="1" l="1"/>
  <c r="K51" i="1"/>
  <c r="K50" i="1"/>
  <c r="C45" i="1"/>
  <c r="K41" i="1"/>
  <c r="K39" i="1"/>
  <c r="K37" i="1"/>
  <c r="K35" i="1"/>
  <c r="K34" i="1"/>
  <c r="K54" i="1" l="1"/>
  <c r="K45" i="1"/>
  <c r="L56" i="1" l="1"/>
  <c r="G62" i="1" l="1"/>
  <c r="K62" i="1" s="1"/>
  <c r="G63" i="1"/>
  <c r="K63" i="1" s="1"/>
  <c r="G60" i="1"/>
  <c r="K60" i="1" s="1"/>
  <c r="G59" i="1"/>
  <c r="K59" i="1" s="1"/>
  <c r="G61" i="1"/>
  <c r="K61" i="1" s="1"/>
  <c r="K66" i="1" l="1"/>
  <c r="M68" i="1" s="1"/>
  <c r="L70" i="1" l="1"/>
  <c r="L68" i="1" s="1"/>
  <c r="L72" i="1"/>
  <c r="N74" i="1" l="1" a="1"/>
  <c r="N74" i="1" s="1"/>
  <c r="M7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tc={00EB61E0-AC0E-4F31-97C6-9E250E466731}</author>
  </authors>
  <commentList>
    <comment ref="A53" authorId="0" shapeId="0" xr:uid="{00EB61E0-AC0E-4F31-97C6-9E250E46673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Manuelle Eingabe eines Betrags zum Ausgleich. Dies ist nötig, falls der Förderbeitrag-Anteil vom Kanton 
Fr. 30‘000 übersteigt (inkl. Soz. Abzüge AG und AN).
Dieser Betrag wird auf dem Tabellenblatt „Förderbeitrag Kanton“ ausgewiesen.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1">
    <bk>
      <extLst>
        <ext uri="{3e2802c4-a4d2-4d8b-9148-e3be6c30e623}">
          <xlrd:rvb i="0"/>
        </ext>
      </extLst>
    </bk>
  </futureMetadata>
  <cellMetadata count="1">
    <bk>
      <rc t="1" v="0"/>
    </bk>
  </cellMetadata>
  <valueMetadata count="1">
    <bk>
      <rc t="2" v="0"/>
    </bk>
  </valueMetadata>
</metadata>
</file>

<file path=xl/sharedStrings.xml><?xml version="1.0" encoding="utf-8"?>
<sst xmlns="http://schemas.openxmlformats.org/spreadsheetml/2006/main" count="164" uniqueCount="90">
  <si>
    <t>Geb.-Datum</t>
  </si>
  <si>
    <t>Zivilstand</t>
  </si>
  <si>
    <t>verh.</t>
  </si>
  <si>
    <t>ledig</t>
  </si>
  <si>
    <t>getrennt</t>
  </si>
  <si>
    <t>Kinder</t>
  </si>
  <si>
    <t>x</t>
  </si>
  <si>
    <t>ja</t>
  </si>
  <si>
    <t>nein</t>
  </si>
  <si>
    <t>wenn ja, Anzahl:</t>
  </si>
  <si>
    <t>alleinerziehend</t>
  </si>
  <si>
    <t>Unterhaltspflicht</t>
  </si>
  <si>
    <t>Ausbildungsdauer</t>
  </si>
  <si>
    <t>von:</t>
  </si>
  <si>
    <t>bis:</t>
  </si>
  <si>
    <t>Anrechenbare Auslagen pro Monat</t>
  </si>
  <si>
    <t xml:space="preserve">      pro Monat</t>
  </si>
  <si>
    <t xml:space="preserve">       pro Jahr</t>
  </si>
  <si>
    <t>Grundbedarf (siehe SKOS-Richtlinie)</t>
  </si>
  <si>
    <t>Fr.</t>
  </si>
  <si>
    <t>Wohnungsmiete inkl. Nebenkosten</t>
  </si>
  <si>
    <t>- Anteil auswärtige Mahlzeiten</t>
  </si>
  <si>
    <t>- Anteil Reiseauslagen</t>
  </si>
  <si>
    <t>Erläuterungen zu den jeweiligen Zeilen</t>
  </si>
  <si>
    <t>Anrechenbares Einkommen</t>
  </si>
  <si>
    <t>=</t>
  </si>
  <si>
    <t>Kinder-/Ausbildungszulage</t>
  </si>
  <si>
    <t>Familienzulage (je nach Betrieb)</t>
  </si>
  <si>
    <t>Kinder- und Ehegattenalimente</t>
  </si>
  <si>
    <t>Koordinationsabzug PK:</t>
  </si>
  <si>
    <t>- AHV/IV/EO</t>
  </si>
  <si>
    <t>%</t>
  </si>
  <si>
    <t>von</t>
  </si>
  <si>
    <t>- ALV</t>
  </si>
  <si>
    <t>- Berufs- und Nichtberufsunfall</t>
  </si>
  <si>
    <t>- Krankentaggeldversicherung</t>
  </si>
  <si>
    <t>Arbeitgeber</t>
  </si>
  <si>
    <t>Ausbildungsbetrieb</t>
  </si>
  <si>
    <t>Berechnungsschema für Personen MIT Unterstützungspflicht</t>
  </si>
  <si>
    <t>Datum:</t>
  </si>
  <si>
    <t>Gesuchsdatum:</t>
  </si>
  <si>
    <t>Name / Vorname</t>
  </si>
  <si>
    <t>Strasse</t>
  </si>
  <si>
    <t>PLZ / Ort</t>
  </si>
  <si>
    <t>geschieden</t>
  </si>
  <si>
    <t>Betrag in Fr.: Haushalt mit: 1 Pers. 1031 / 2 Pers. 1577 / 3 Pers. 1918 / 4 Pers. 2206 / 5 Pers. 2495 / pro weitere Person 209</t>
  </si>
  <si>
    <t xml:space="preserve">Betrag max. in Fr.: Haushalt mit: 1 Pers. 1300 / 2 Pers. 1400 / 3 Pers. 1550 / 4 Pers. 1650 /  Pers.1800 / 6 Pers. 2000 / ab 7 Pers. 2200 </t>
  </si>
  <si>
    <t>Versicherungen (Hausrat und Privathaftpflicht)</t>
  </si>
  <si>
    <t>maximal Fr. 600 pro Jahr</t>
  </si>
  <si>
    <t>Krankenkasse (Grundversicherung)</t>
  </si>
  <si>
    <t>für Studierende*r/Ehepartner*in/Kinder im Haushalt</t>
  </si>
  <si>
    <t>Kosten Arzt/Zahnarzt</t>
  </si>
  <si>
    <t>Fr. 50.- pro Monat für Studierende*r/Ehepartner*in/Kinder im Haushalt</t>
  </si>
  <si>
    <t>Fremdbetreuung Kinder</t>
  </si>
  <si>
    <t>inkl. Verpflegungskosten</t>
  </si>
  <si>
    <t>Situationsbedingte Leistungen</t>
  </si>
  <si>
    <t>Fixbetrag</t>
  </si>
  <si>
    <t>Fixbetrag gemäss Liste BfGS</t>
  </si>
  <si>
    <t>Nicht Sozialabgabenpflichtig</t>
  </si>
  <si>
    <t xml:space="preserve">Einkommen netto Ehegatt/in, Lehrlinge/Studenten </t>
  </si>
  <si>
    <t xml:space="preserve">Total Einkommen </t>
  </si>
  <si>
    <t xml:space="preserve">
Manuelle Eingabe eines Betrags zum Ausgleich. Dies ist nötig, falls der Förderbeitrag-Anteil vom Kanton Fr. 30‘000 übersteigt (inkl. Soz. Abzüge AG und AN). Dieser Betrag wird auf dem Tabellenblatt „Förderbeitrag Kanton“ ausgewiesen.</t>
  </si>
  <si>
    <t>Total Anrechenbare Auslagen pro Monat inkl. Situationsbedingte Kosten</t>
  </si>
  <si>
    <t>Ausbildungslohn brutto</t>
  </si>
  <si>
    <t xml:space="preserve">Total Auslagen </t>
  </si>
  <si>
    <t>- Auslagen für Bücher und Exkursionen etc. (BfGS)</t>
  </si>
  <si>
    <t>Minimal koordinierter Lohn</t>
  </si>
  <si>
    <t>Anteil Förderbeitrag Kanton</t>
  </si>
  <si>
    <t>Darf max. Fr. 30'000 betragen</t>
  </si>
  <si>
    <t>Korrekturfeld mit Minusbetrag</t>
  </si>
  <si>
    <t>- BVG (Pensionskasse)</t>
  </si>
  <si>
    <t>Total Sozialabgaben Arbeitgeber</t>
  </si>
  <si>
    <t>Förderbeitrag pro Monat brutto</t>
  </si>
  <si>
    <t>Auslagenüberschuss</t>
  </si>
  <si>
    <t>Sofern der Ausbildungslohn brutto grösser als Eintrittsschwelle (22.050 CHF --&gt; jährlich zu aktualsieren) ist Ausbildungslohn brutto BVG-pflichtig. Der Betrag, der mit dem BVG %-Satz multipliziert wird, beträgt entweder den Minimal koordinierten Lohn von 3675 CHF oder wenn grösser, die Differenz vom Ausbildungslohn brutto Minus Koordinationsabzug.</t>
  </si>
  <si>
    <t>Sozialabgaben je Arbeitnehmer und Arbeitgeber</t>
  </si>
  <si>
    <t>Ausbildungslohn brutto + Auslagenüberschuss x Arbeitgeberanteil in % (fixer Durchschnittswert, jährlich neu zu prüfen)</t>
  </si>
  <si>
    <t>Ausbildungslohn brutto + Auslagenüberschuss - Koordinationsabzug x BVG-%-Satz (fixer Durchschnittswert, jährlich zu prüfen)</t>
  </si>
  <si>
    <t>Förderbeitrag pro Jahr geteilt durch 12 Monate</t>
  </si>
  <si>
    <t>Grundsatz: Sozialabgaben teilen sich Arbeitgeber und Arbeitnehmer hälftig</t>
  </si>
  <si>
    <t>PLZ/Ort</t>
  </si>
  <si>
    <t>Kontaktpers.</t>
  </si>
  <si>
    <t>Beschäftigungsgrad in %</t>
  </si>
  <si>
    <t>Förderbeitrag für zu berechnendes Ausb AJ inkl. Sozialabgaben Arbeitgeber</t>
  </si>
  <si>
    <t>Auslagenüberschuss plus Anteil Sozialabgaben Arbeitgeber und Arbeitnehmer pro Jahr</t>
  </si>
  <si>
    <t>Auslagenüberschuss plus Anteil Sozialabgaben Arbeitnehmer pro Jahr = Förderbeitrag</t>
  </si>
  <si>
    <t>Auslagen wird mit Einkommen verrechnet</t>
  </si>
  <si>
    <r>
      <t>Förderbeitrag für zu berechnendes</t>
    </r>
    <r>
      <rPr>
        <b/>
        <sz val="9.5"/>
        <color rgb="FFFF0000"/>
        <rFont val="Arial"/>
        <family val="2"/>
      </rPr>
      <t xml:space="preserve"> </t>
    </r>
    <r>
      <rPr>
        <b/>
        <sz val="9.5"/>
        <rFont val="Arial"/>
        <family val="2"/>
      </rPr>
      <t>Ausbildungsjahr (AJ)</t>
    </r>
  </si>
  <si>
    <t>TG Förderprogramm Pflege HF22plus</t>
  </si>
  <si>
    <t>Sozialabgabepflichtig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</si>
</sst>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_ ;_ * \-#,##0.000_ ;_ * &quot;-&quot;??_ ;_ @_ 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.5"/>
      <color theme="1"/>
      <name val="Arial"/>
      <family val="2"/>
    </font>
    <font>
      <sz val="8"/>
      <color theme="1"/>
      <name val="Arial"/>
      <family val="2"/>
    </font>
    <font>
      <b/>
      <sz val="9.5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.5"/>
      <color rgb="FFFF0000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 val="double"/>
      <sz val="9.5"/>
      <name val="Arial"/>
      <family val="2"/>
    </font>
    <font>
      <sz val="7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FF0000"/>
      <name val="Arial"/>
      <family val="2"/>
    </font>
    <font>
      <b/>
      <u val="doubleAccounting"/>
      <sz val="9.5"/>
      <name val="Arial"/>
      <family val="2"/>
    </font>
    <font>
      <b/>
      <sz val="9.5"/>
      <color rgb="FFFF0000"/>
      <name val="Arial"/>
      <family val="2"/>
    </font>
    <font>
      <sz val="9.5"/>
      <name val="Aptos Narrow"/>
      <family val="2"/>
      <scheme val="minor"/>
    </font>
    <font>
      <sz val="9.5"/>
      <color theme="1"/>
      <name val="Aptos Narrow"/>
      <family val="2"/>
      <scheme val="minor"/>
    </font>
    <font>
      <sz val="9.5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0" xfId="0" applyNumberFormat="1" applyFont="1"/>
    <xf numFmtId="0" fontId="5" fillId="0" borderId="0" xfId="0" applyFont="1" applyAlignment="1">
      <alignment horizontal="left"/>
    </xf>
    <xf numFmtId="43" fontId="5" fillId="0" borderId="0" xfId="1" applyFont="1"/>
    <xf numFmtId="0" fontId="6" fillId="2" borderId="0" xfId="0" applyFont="1" applyFill="1" applyAlignment="1">
      <alignment horizontal="left" vertical="center"/>
    </xf>
    <xf numFmtId="0" fontId="6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2" borderId="4" xfId="0" applyFont="1" applyFill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15" fillId="0" borderId="0" xfId="0" applyFont="1"/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10" fillId="0" borderId="5" xfId="0" applyFont="1" applyBorder="1"/>
    <xf numFmtId="0" fontId="17" fillId="0" borderId="0" xfId="0" applyFont="1" applyAlignment="1">
      <alignment horizontal="center"/>
    </xf>
    <xf numFmtId="0" fontId="17" fillId="0" borderId="0" xfId="0" applyFont="1" applyProtection="1">
      <protection locked="0"/>
    </xf>
    <xf numFmtId="0" fontId="20" fillId="0" borderId="0" xfId="0" quotePrefix="1" applyFont="1" applyAlignment="1">
      <alignment wrapText="1"/>
    </xf>
    <xf numFmtId="0" fontId="20" fillId="0" borderId="0" xfId="0" applyFont="1" applyAlignment="1">
      <alignment horizontal="left" wrapText="1"/>
    </xf>
    <xf numFmtId="0" fontId="20" fillId="0" borderId="0" xfId="0" applyFont="1"/>
    <xf numFmtId="0" fontId="19" fillId="0" borderId="0" xfId="0" applyFont="1"/>
    <xf numFmtId="0" fontId="17" fillId="0" borderId="0" xfId="0" quotePrefix="1" applyFont="1"/>
    <xf numFmtId="43" fontId="17" fillId="0" borderId="0" xfId="1" applyFont="1" applyAlignment="1">
      <alignment horizontal="center"/>
    </xf>
    <xf numFmtId="0" fontId="20" fillId="0" borderId="0" xfId="0" quotePrefix="1" applyFont="1"/>
    <xf numFmtId="43" fontId="17" fillId="0" borderId="5" xfId="1" applyFont="1" applyBorder="1" applyAlignment="1">
      <alignment horizontal="center"/>
    </xf>
    <xf numFmtId="0" fontId="20" fillId="0" borderId="0" xfId="0" applyFont="1" applyAlignment="1">
      <alignment wrapText="1"/>
    </xf>
    <xf numFmtId="0" fontId="14" fillId="0" borderId="0" xfId="0" applyFont="1"/>
    <xf numFmtId="0" fontId="22" fillId="0" borderId="0" xfId="0" applyFont="1" applyAlignment="1">
      <alignment horizontal="left"/>
    </xf>
    <xf numFmtId="0" fontId="11" fillId="0" borderId="0" xfId="0" applyFont="1"/>
    <xf numFmtId="43" fontId="20" fillId="0" borderId="0" xfId="1" applyFont="1" applyAlignment="1">
      <alignment horizontal="center"/>
    </xf>
    <xf numFmtId="0" fontId="23" fillId="0" borderId="0" xfId="0" applyFont="1"/>
    <xf numFmtId="164" fontId="11" fillId="0" borderId="0" xfId="1" applyNumberFormat="1" applyFont="1" applyFill="1" applyAlignment="1" applyProtection="1">
      <alignment horizontal="left"/>
      <protection locked="0"/>
    </xf>
    <xf numFmtId="43" fontId="17" fillId="2" borderId="0" xfId="1" applyFont="1" applyFill="1" applyAlignment="1" applyProtection="1">
      <alignment horizontal="left"/>
    </xf>
    <xf numFmtId="43" fontId="17" fillId="0" borderId="0" xfId="1" applyFont="1" applyFill="1" applyAlignment="1" applyProtection="1">
      <alignment horizontal="center"/>
    </xf>
    <xf numFmtId="0" fontId="25" fillId="0" borderId="0" xfId="0" applyFont="1"/>
    <xf numFmtId="0" fontId="26" fillId="0" borderId="0" xfId="0" applyFont="1"/>
    <xf numFmtId="43" fontId="17" fillId="0" borderId="0" xfId="1" applyFont="1" applyFill="1" applyBorder="1" applyAlignment="1" applyProtection="1">
      <alignment horizontal="left"/>
    </xf>
    <xf numFmtId="0" fontId="24" fillId="0" borderId="0" xfId="0" applyFont="1"/>
    <xf numFmtId="0" fontId="27" fillId="0" borderId="0" xfId="0" applyFont="1"/>
    <xf numFmtId="43" fontId="20" fillId="0" borderId="0" xfId="0" applyNumberFormat="1" applyFont="1" applyAlignment="1">
      <alignment horizontal="center"/>
    </xf>
    <xf numFmtId="43" fontId="17" fillId="0" borderId="0" xfId="1" applyFont="1" applyFill="1" applyAlignment="1" applyProtection="1">
      <alignment horizontal="left"/>
    </xf>
    <xf numFmtId="43" fontId="17" fillId="0" borderId="0" xfId="1" applyFont="1" applyFill="1" applyAlignment="1" applyProtection="1">
      <alignment horizontal="center"/>
      <protection locked="0"/>
    </xf>
    <xf numFmtId="0" fontId="18" fillId="0" borderId="9" xfId="0" applyFont="1" applyBorder="1"/>
    <xf numFmtId="0" fontId="20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18" fillId="0" borderId="0" xfId="1" applyFont="1" applyFill="1" applyAlignment="1">
      <alignment horizontal="left"/>
    </xf>
    <xf numFmtId="43" fontId="18" fillId="0" borderId="0" xfId="1" applyFont="1" applyFill="1" applyAlignment="1">
      <alignment horizontal="center"/>
    </xf>
    <xf numFmtId="0" fontId="18" fillId="0" borderId="0" xfId="0" applyFont="1" applyAlignment="1">
      <alignment wrapText="1"/>
    </xf>
    <xf numFmtId="43" fontId="17" fillId="0" borderId="0" xfId="1" applyFont="1" applyFill="1" applyAlignment="1">
      <alignment horizontal="center"/>
    </xf>
    <xf numFmtId="0" fontId="18" fillId="4" borderId="0" xfId="0" applyFont="1" applyFill="1"/>
    <xf numFmtId="0" fontId="17" fillId="4" borderId="0" xfId="0" applyFont="1" applyFill="1"/>
    <xf numFmtId="43" fontId="28" fillId="4" borderId="0" xfId="1" applyFont="1" applyFill="1" applyAlignment="1">
      <alignment horizontal="left"/>
    </xf>
    <xf numFmtId="0" fontId="18" fillId="6" borderId="9" xfId="0" applyFont="1" applyFill="1" applyBorder="1"/>
    <xf numFmtId="43" fontId="18" fillId="6" borderId="9" xfId="0" applyNumberFormat="1" applyFont="1" applyFill="1" applyBorder="1" applyAlignment="1">
      <alignment horizontal="center"/>
    </xf>
    <xf numFmtId="0" fontId="15" fillId="0" borderId="5" xfId="0" applyFont="1" applyBorder="1" applyAlignment="1">
      <alignment vertical="top"/>
    </xf>
    <xf numFmtId="0" fontId="14" fillId="0" borderId="5" xfId="0" applyFont="1" applyBorder="1" applyAlignment="1">
      <alignment horizontal="left" vertical="top"/>
    </xf>
    <xf numFmtId="0" fontId="15" fillId="0" borderId="6" xfId="0" applyFont="1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0" fillId="0" borderId="9" xfId="0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vertical="center"/>
    </xf>
    <xf numFmtId="0" fontId="17" fillId="0" borderId="9" xfId="0" applyFont="1" applyBorder="1"/>
    <xf numFmtId="0" fontId="18" fillId="0" borderId="0" xfId="0" quotePrefix="1" applyFont="1"/>
    <xf numFmtId="0" fontId="30" fillId="0" borderId="0" xfId="0" applyFont="1"/>
    <xf numFmtId="0" fontId="31" fillId="0" borderId="0" xfId="0" applyFont="1"/>
    <xf numFmtId="0" fontId="31" fillId="5" borderId="9" xfId="0" applyFont="1" applyFill="1" applyBorder="1"/>
    <xf numFmtId="43" fontId="29" fillId="0" borderId="9" xfId="0" applyNumberFormat="1" applyFont="1" applyBorder="1"/>
    <xf numFmtId="43" fontId="29" fillId="0" borderId="0" xfId="0" applyNumberFormat="1" applyFont="1"/>
    <xf numFmtId="4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32" fillId="0" borderId="0" xfId="0" applyFont="1"/>
    <xf numFmtId="43" fontId="32" fillId="0" borderId="0" xfId="0" applyNumberFormat="1" applyFont="1" applyAlignment="1">
      <alignment horizontal="center"/>
    </xf>
    <xf numFmtId="43" fontId="17" fillId="0" borderId="0" xfId="1" applyFont="1" applyFill="1" applyAlignment="1" applyProtection="1"/>
    <xf numFmtId="43" fontId="28" fillId="4" borderId="0" xfId="1" applyFont="1" applyFill="1" applyAlignment="1">
      <alignment horizontal="center"/>
    </xf>
    <xf numFmtId="0" fontId="17" fillId="3" borderId="7" xfId="1" applyNumberFormat="1" applyFont="1" applyFill="1" applyBorder="1" applyAlignment="1" applyProtection="1">
      <alignment horizontal="center" vertical="center"/>
    </xf>
    <xf numFmtId="43" fontId="17" fillId="2" borderId="0" xfId="1" applyFont="1" applyFill="1" applyAlignment="1" applyProtection="1">
      <alignment horizontal="left"/>
    </xf>
    <xf numFmtId="43" fontId="17" fillId="0" borderId="0" xfId="1" applyFont="1" applyFill="1" applyAlignment="1" applyProtection="1">
      <alignment horizont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14" fontId="14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left" vertical="center"/>
    </xf>
    <xf numFmtId="14" fontId="8" fillId="3" borderId="9" xfId="0" applyNumberFormat="1" applyFont="1" applyFill="1" applyBorder="1" applyAlignment="1">
      <alignment horizontal="left" vertical="center"/>
    </xf>
    <xf numFmtId="14" fontId="8" fillId="3" borderId="10" xfId="0" applyNumberFormat="1" applyFont="1" applyFill="1" applyBorder="1" applyAlignment="1">
      <alignment horizontal="left" vertical="center"/>
    </xf>
    <xf numFmtId="9" fontId="5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3" fontId="17" fillId="2" borderId="0" xfId="1" applyFont="1" applyFill="1" applyBorder="1" applyAlignment="1" applyProtection="1">
      <alignment horizontal="lef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43" fontId="17" fillId="0" borderId="0" xfId="1" applyFont="1" applyFill="1" applyAlignment="1" applyProtection="1">
      <alignment horizontal="center"/>
      <protection locked="0"/>
    </xf>
    <xf numFmtId="14" fontId="5" fillId="3" borderId="7" xfId="0" applyNumberFormat="1" applyFont="1" applyFill="1" applyBorder="1" applyAlignment="1">
      <alignment horizontal="left" vertical="center"/>
    </xf>
    <xf numFmtId="43" fontId="17" fillId="2" borderId="5" xfId="1" applyFont="1" applyFill="1" applyBorder="1" applyAlignment="1" applyProtection="1">
      <alignment horizontal="left"/>
    </xf>
    <xf numFmtId="43" fontId="18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3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43" fontId="21" fillId="0" borderId="0" xfId="1" applyFont="1" applyFill="1" applyAlignment="1"/>
    <xf numFmtId="43" fontId="17" fillId="0" borderId="5" xfId="1" applyFont="1" applyFill="1" applyBorder="1" applyAlignment="1" applyProtection="1">
      <alignment horizontal="center"/>
      <protection locked="0"/>
    </xf>
    <xf numFmtId="43" fontId="17" fillId="0" borderId="0" xfId="1" applyFont="1" applyFill="1" applyAlignment="1" applyProtection="1">
      <alignment horizontal="left"/>
    </xf>
    <xf numFmtId="43" fontId="7" fillId="5" borderId="9" xfId="0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43" fontId="29" fillId="6" borderId="9" xfId="0" applyNumberFormat="1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6" borderId="10" xfId="0" applyFont="1" applyFill="1" applyBorder="1" applyAlignment="1">
      <alignment horizontal="center"/>
    </xf>
    <xf numFmtId="43" fontId="29" fillId="0" borderId="9" xfId="0" applyNumberFormat="1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164" fontId="11" fillId="0" borderId="0" xfId="1" applyNumberFormat="1" applyFont="1" applyFill="1" applyAlignment="1" applyProtection="1">
      <alignment horizontal="left"/>
      <protection locked="0"/>
    </xf>
    <xf numFmtId="43" fontId="20" fillId="0" borderId="0" xfId="0" applyNumberFormat="1" applyFont="1" applyAlignment="1">
      <alignment horizontal="center"/>
    </xf>
    <xf numFmtId="0" fontId="18" fillId="0" borderId="11" xfId="0" quotePrefix="1" applyFont="1" applyBorder="1" applyAlignment="1">
      <alignment horizontal="left"/>
    </xf>
    <xf numFmtId="0" fontId="18" fillId="0" borderId="9" xfId="0" quotePrefix="1" applyFont="1" applyBorder="1" applyAlignment="1">
      <alignment horizontal="left"/>
    </xf>
    <xf numFmtId="0" fontId="18" fillId="6" borderId="11" xfId="0" applyFont="1" applyFill="1" applyBorder="1" applyAlignment="1">
      <alignment horizontal="left"/>
    </xf>
    <xf numFmtId="0" fontId="18" fillId="6" borderId="9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9" xfId="0" applyFont="1" applyFill="1" applyBorder="1" applyAlignment="1">
      <alignment horizontal="left"/>
    </xf>
    <xf numFmtId="0" fontId="26" fillId="0" borderId="0" xfId="0" applyFont="1" applyAlignment="1">
      <alignment horizontal="left" wrapText="1"/>
    </xf>
    <xf numFmtId="164" fontId="11" fillId="0" borderId="0" xfId="1" applyNumberFormat="1" applyFont="1" applyFill="1" applyAlignment="1" applyProtection="1">
      <alignment horizontal="left"/>
    </xf>
    <xf numFmtId="0" fontId="0" fillId="0" borderId="0" xfId="0" applyAlignment="1">
      <alignment horizontal="left" wrapText="1"/>
    </xf>
    <xf numFmtId="0" fontId="20" fillId="3" borderId="7" xfId="0" applyFont="1" applyFill="1" applyBorder="1" applyAlignment="1">
      <alignment horizontal="right" vertical="center"/>
    </xf>
    <xf numFmtId="43" fontId="17" fillId="0" borderId="5" xfId="1" applyFont="1" applyFill="1" applyBorder="1" applyAlignment="1" applyProtection="1">
      <alignment horizontal="left"/>
    </xf>
    <xf numFmtId="0" fontId="22" fillId="0" borderId="0" xfId="0" applyFont="1" applyAlignment="1">
      <alignment horizontal="right"/>
    </xf>
    <xf numFmtId="43" fontId="20" fillId="0" borderId="0" xfId="1" applyFont="1" applyFill="1" applyAlignment="1" applyProtection="1">
      <alignment horizontal="left"/>
      <protection locked="0"/>
    </xf>
    <xf numFmtId="0" fontId="20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43" fontId="21" fillId="0" borderId="2" xfId="0" applyNumberFormat="1" applyFont="1" applyBorder="1" applyAlignment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Types" Target="richData/rdRichValueTypes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Structure" Target="richData/rdrichvaluestructur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06/relationships/rdRichValue" Target="richData/rdrichvalue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1657351</xdr:colOff>
      <xdr:row>3</xdr:row>
      <xdr:rowOff>66675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E9D0992-8FC0-4444-A149-BC1F73403D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34" t="18268" r="9134" b="17793"/>
        <a:stretch/>
      </xdr:blipFill>
      <xdr:spPr>
        <a:xfrm>
          <a:off x="38100" y="38100"/>
          <a:ext cx="1619251" cy="6000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anja Wyss / OdA Gesundheit und Soziales Thurgau" id="{325632AA-522E-40FB-90EE-25AC90447D56}" userId="S::Tanja.Wyss@odags-thurgau.ch::954a8c24-7ffc-41e4-951d-d8af52f86531" providerId="AD"/>
</personList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3</v>
    <v>8</v>
    <v>1</v>
    <v>6</v>
  </rv>
</rvData>
</file>

<file path=xl/richData/rdrichvaluestructure.xml><?xml version="1.0" encoding="utf-8"?>
<rvStructures xmlns="http://schemas.microsoft.com/office/spreadsheetml/2017/richdata" count="1"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8-22T06:09:32.63" personId="{325632AA-522E-40FB-90EE-25AC90447D56}" id="{00EB61E0-AC0E-4F31-97C6-9E250E466731}">
    <text>Manuelle Eingabe eines Betrags zum Ausgleich. Dies ist nötig, falls der Förderbeitrag-Anteil vom Kanton 
Fr. 30‘000 übersteigt (inkl. Soz. Abzüge AG und AN).
Dieser Betrag wird auf dem Tabellenblatt „Förderbeitrag Kanton“ ausgewiesen.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6C6E-AFDB-4CC1-A92E-0EC93BE2C620}">
  <sheetPr>
    <pageSetUpPr fitToPage="1"/>
  </sheetPr>
  <dimension ref="A1:V103"/>
  <sheetViews>
    <sheetView tabSelected="1" view="pageLayout" topLeftCell="A25" zoomScaleNormal="130" workbookViewId="0">
      <selection activeCell="P46" sqref="P46"/>
    </sheetView>
  </sheetViews>
  <sheetFormatPr baseColWidth="10" defaultColWidth="14.85546875" defaultRowHeight="15" x14ac:dyDescent="0.25"/>
  <cols>
    <col min="1" max="1" width="39.42578125" customWidth="1"/>
    <col min="2" max="2" width="3" customWidth="1"/>
    <col min="3" max="3" width="4.140625" customWidth="1"/>
    <col min="4" max="4" width="3" customWidth="1"/>
    <col min="5" max="5" width="5" customWidth="1"/>
    <col min="6" max="8" width="3" customWidth="1"/>
    <col min="9" max="9" width="4.28515625" customWidth="1"/>
    <col min="10" max="10" width="3" customWidth="1"/>
    <col min="11" max="11" width="7.28515625" customWidth="1"/>
    <col min="12" max="12" width="0.7109375" customWidth="1"/>
    <col min="13" max="13" width="4.42578125" customWidth="1"/>
    <col min="14" max="14" width="5" customWidth="1"/>
    <col min="15" max="15" width="4.140625" customWidth="1"/>
    <col min="16" max="16" width="94.42578125" customWidth="1"/>
  </cols>
  <sheetData>
    <row r="1" spans="1:15" x14ac:dyDescent="0.25">
      <c r="B1" s="100" t="s">
        <v>36</v>
      </c>
      <c r="C1" s="100"/>
      <c r="D1" s="100"/>
      <c r="E1" s="101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x14ac:dyDescent="0.25">
      <c r="B2" s="100" t="s">
        <v>37</v>
      </c>
      <c r="C2" s="100"/>
      <c r="D2" s="100"/>
      <c r="E2" s="101"/>
      <c r="F2" s="97"/>
      <c r="G2" s="98"/>
      <c r="H2" s="98"/>
      <c r="I2" s="98"/>
      <c r="J2" s="98"/>
      <c r="K2" s="98"/>
      <c r="L2" s="98"/>
      <c r="M2" s="98"/>
      <c r="N2" s="98"/>
      <c r="O2" s="99"/>
    </row>
    <row r="3" spans="1:15" x14ac:dyDescent="0.25">
      <c r="B3" s="100" t="s">
        <v>42</v>
      </c>
      <c r="C3" s="100"/>
      <c r="D3" s="100"/>
      <c r="E3" s="101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x14ac:dyDescent="0.25">
      <c r="B4" s="100" t="s">
        <v>80</v>
      </c>
      <c r="C4" s="100"/>
      <c r="D4" s="100"/>
      <c r="E4" s="101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x14ac:dyDescent="0.25">
      <c r="B5" s="102" t="s">
        <v>81</v>
      </c>
      <c r="C5" s="102"/>
      <c r="D5" s="102"/>
      <c r="E5" s="103"/>
      <c r="F5" s="92"/>
      <c r="G5" s="92"/>
      <c r="H5" s="92"/>
      <c r="I5" s="92"/>
      <c r="J5" s="92"/>
      <c r="K5" s="92"/>
      <c r="L5" s="92"/>
      <c r="M5" s="92"/>
      <c r="N5" s="92"/>
      <c r="O5" s="92"/>
    </row>
    <row r="6" spans="1:15" ht="4.5" customHeight="1" x14ac:dyDescent="0.25"/>
    <row r="7" spans="1:15" ht="14.25" customHeight="1" x14ac:dyDescent="0.25">
      <c r="A7" s="94" t="s">
        <v>88</v>
      </c>
      <c r="B7" s="95"/>
      <c r="C7" s="95"/>
      <c r="D7" s="95"/>
      <c r="E7" s="96"/>
      <c r="F7" s="10"/>
      <c r="J7" s="11"/>
      <c r="K7" s="11"/>
      <c r="L7" s="11"/>
      <c r="M7" s="11"/>
      <c r="N7" s="11"/>
      <c r="O7" s="11"/>
    </row>
    <row r="8" spans="1:15" ht="19.5" customHeight="1" x14ac:dyDescent="0.25">
      <c r="A8" s="12" t="s">
        <v>38</v>
      </c>
      <c r="B8" s="65"/>
      <c r="C8" s="65"/>
      <c r="D8" s="66"/>
      <c r="E8" s="67"/>
      <c r="F8" s="13"/>
      <c r="G8" s="70"/>
      <c r="H8" s="13" t="s">
        <v>39</v>
      </c>
      <c r="I8" s="104"/>
      <c r="J8" s="104"/>
      <c r="K8" s="104"/>
      <c r="L8" s="104"/>
      <c r="M8" s="104"/>
      <c r="N8" s="104"/>
      <c r="O8" s="104"/>
    </row>
    <row r="9" spans="1:15" ht="5.25" customHeight="1" x14ac:dyDescent="0.25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7.25" customHeight="1" x14ac:dyDescent="0.25">
      <c r="A10" s="1" t="s">
        <v>40</v>
      </c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8"/>
    </row>
    <row r="11" spans="1:15" ht="5.25" customHeight="1" x14ac:dyDescent="0.25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ht="12.75" customHeight="1" x14ac:dyDescent="0.25">
      <c r="A12" s="1" t="s">
        <v>41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</row>
    <row r="13" spans="1:15" ht="6" customHeight="1" x14ac:dyDescent="0.25">
      <c r="A13" s="1"/>
      <c r="B13" s="14"/>
      <c r="C13" s="14"/>
      <c r="D13" s="14"/>
      <c r="E13" s="14"/>
      <c r="F13" s="14"/>
      <c r="G13" s="14"/>
      <c r="H13" s="69"/>
      <c r="I13" s="69"/>
      <c r="J13" s="69"/>
      <c r="K13" s="69"/>
      <c r="L13" s="69"/>
      <c r="M13" s="69"/>
      <c r="N13" s="69"/>
      <c r="O13" s="69"/>
    </row>
    <row r="14" spans="1:15" ht="13.5" customHeight="1" x14ac:dyDescent="0.25">
      <c r="A14" s="1" t="s">
        <v>42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</row>
    <row r="15" spans="1:15" ht="6" customHeight="1" x14ac:dyDescent="0.25">
      <c r="A15" s="1"/>
      <c r="B15" s="14"/>
      <c r="C15" s="14"/>
      <c r="D15" s="14"/>
      <c r="E15" s="14"/>
      <c r="F15" s="14"/>
      <c r="G15" s="14"/>
      <c r="H15" s="69"/>
      <c r="I15" s="69"/>
      <c r="J15" s="69"/>
      <c r="K15" s="69"/>
      <c r="L15" s="69"/>
      <c r="M15" s="69"/>
      <c r="N15" s="69"/>
      <c r="O15" s="69"/>
    </row>
    <row r="16" spans="1:15" ht="12.75" customHeight="1" x14ac:dyDescent="0.25">
      <c r="A16" s="1" t="s">
        <v>43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</row>
    <row r="17" spans="1:16" ht="6" customHeight="1" x14ac:dyDescent="0.25">
      <c r="A17" s="1"/>
      <c r="B17" s="14"/>
      <c r="C17" s="14"/>
      <c r="D17" s="14"/>
      <c r="E17" s="14"/>
      <c r="F17" s="14"/>
      <c r="G17" s="14"/>
      <c r="H17" s="69"/>
      <c r="I17" s="69"/>
      <c r="J17" s="69"/>
      <c r="K17" s="69"/>
      <c r="L17" s="69"/>
      <c r="M17" s="69"/>
      <c r="N17" s="69"/>
      <c r="O17" s="69"/>
    </row>
    <row r="18" spans="1:16" ht="13.5" customHeight="1" x14ac:dyDescent="0.25">
      <c r="A18" s="1" t="s">
        <v>0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</row>
    <row r="19" spans="1:16" ht="6" customHeight="1" x14ac:dyDescent="0.25">
      <c r="A19" s="1"/>
      <c r="B19" s="3"/>
      <c r="C19" s="3"/>
      <c r="D19" s="3"/>
      <c r="E19" s="3"/>
      <c r="F19" s="3"/>
      <c r="G19" s="3"/>
      <c r="H19" s="4"/>
      <c r="I19" s="4"/>
      <c r="J19" s="4"/>
      <c r="K19" s="4"/>
      <c r="L19" s="1"/>
      <c r="M19" s="1"/>
      <c r="N19" s="1"/>
      <c r="O19" s="1"/>
    </row>
    <row r="20" spans="1:16" ht="12.75" customHeight="1" x14ac:dyDescent="0.25">
      <c r="A20" s="1" t="s">
        <v>1</v>
      </c>
      <c r="B20" s="71"/>
      <c r="C20" s="1" t="s">
        <v>2</v>
      </c>
      <c r="D20" s="1"/>
      <c r="E20" s="1"/>
      <c r="F20" s="71"/>
      <c r="G20" s="5" t="s">
        <v>3</v>
      </c>
      <c r="H20" s="1"/>
      <c r="I20" s="71"/>
      <c r="J20" s="5" t="s">
        <v>4</v>
      </c>
      <c r="K20" s="1"/>
      <c r="M20" s="71"/>
      <c r="N20" s="1" t="s">
        <v>44</v>
      </c>
      <c r="O20" s="1"/>
    </row>
    <row r="21" spans="1:16" ht="6" customHeight="1" x14ac:dyDescent="0.25">
      <c r="A21" s="1"/>
      <c r="B21" s="15"/>
      <c r="C21" s="1"/>
      <c r="D21" s="1"/>
      <c r="E21" s="1"/>
      <c r="F21" s="15"/>
      <c r="G21" s="1"/>
      <c r="H21" s="1"/>
      <c r="I21" s="5"/>
      <c r="J21" s="1"/>
      <c r="K21" s="1"/>
      <c r="L21" s="1"/>
      <c r="M21" s="1"/>
      <c r="N21" s="1"/>
      <c r="O21" s="1"/>
    </row>
    <row r="22" spans="1:16" ht="13.5" customHeight="1" x14ac:dyDescent="0.25">
      <c r="A22" s="1" t="s">
        <v>5</v>
      </c>
      <c r="B22" s="71"/>
      <c r="C22" s="5" t="s">
        <v>7</v>
      </c>
      <c r="D22" s="1"/>
      <c r="E22" s="1"/>
      <c r="F22" s="71"/>
      <c r="G22" s="1" t="s">
        <v>8</v>
      </c>
      <c r="H22" s="1"/>
      <c r="I22" s="1" t="s">
        <v>9</v>
      </c>
      <c r="J22" s="1"/>
      <c r="K22" s="1"/>
      <c r="L22" s="1"/>
      <c r="M22" s="71"/>
      <c r="N22" s="1"/>
      <c r="O22" s="1"/>
    </row>
    <row r="23" spans="1:16" ht="6" customHeight="1" x14ac:dyDescent="0.25">
      <c r="A23" s="1"/>
      <c r="B23" s="15"/>
      <c r="C23" s="5"/>
      <c r="D23" s="1"/>
      <c r="E23" s="5"/>
      <c r="F23" s="15"/>
      <c r="G23" s="5"/>
      <c r="H23" s="1"/>
      <c r="I23" s="1"/>
      <c r="J23" s="1"/>
      <c r="K23" s="1"/>
      <c r="L23" s="1"/>
      <c r="M23" s="1"/>
      <c r="N23" s="1"/>
      <c r="O23" s="1"/>
    </row>
    <row r="24" spans="1:16" ht="13.5" customHeight="1" x14ac:dyDescent="0.25">
      <c r="A24" s="1" t="s">
        <v>10</v>
      </c>
      <c r="B24" s="71"/>
      <c r="C24" s="5" t="s">
        <v>7</v>
      </c>
      <c r="D24" s="1"/>
      <c r="E24" s="1"/>
      <c r="F24" s="71"/>
      <c r="G24" s="1" t="s">
        <v>8</v>
      </c>
      <c r="H24" s="1"/>
      <c r="I24" s="16"/>
      <c r="J24" s="1"/>
      <c r="K24" s="1"/>
      <c r="L24" s="1"/>
      <c r="M24" s="1"/>
      <c r="N24" s="1"/>
      <c r="O24" s="1"/>
    </row>
    <row r="25" spans="1:16" ht="6" customHeight="1" x14ac:dyDescent="0.25">
      <c r="A25" s="1"/>
      <c r="B25" s="15"/>
      <c r="C25" s="5"/>
      <c r="D25" s="1"/>
      <c r="E25" s="5"/>
      <c r="F25" s="15"/>
      <c r="G25" s="5"/>
      <c r="H25" s="1"/>
      <c r="I25" s="1"/>
      <c r="J25" s="1"/>
      <c r="K25" s="1"/>
      <c r="L25" s="1"/>
      <c r="M25" s="1"/>
      <c r="N25" s="1"/>
      <c r="O25" s="1"/>
    </row>
    <row r="26" spans="1:16" ht="13.5" customHeight="1" x14ac:dyDescent="0.25">
      <c r="A26" s="1" t="s">
        <v>11</v>
      </c>
      <c r="B26" s="71"/>
      <c r="C26" s="5" t="s">
        <v>7</v>
      </c>
      <c r="D26" s="1"/>
      <c r="E26" s="1"/>
      <c r="F26" s="71"/>
      <c r="G26" s="1" t="s">
        <v>8</v>
      </c>
      <c r="H26" s="1"/>
      <c r="I26" s="1"/>
      <c r="J26" s="1"/>
      <c r="K26" s="1"/>
      <c r="L26" s="1"/>
      <c r="M26" s="1"/>
      <c r="N26" s="1"/>
      <c r="O26" s="1"/>
    </row>
    <row r="27" spans="1:16" ht="6" customHeight="1" x14ac:dyDescent="0.25">
      <c r="A27" s="1"/>
      <c r="B27" s="5"/>
      <c r="C27" s="5"/>
      <c r="D27" s="1"/>
      <c r="E27" s="1"/>
      <c r="F27" s="5"/>
      <c r="G27" s="1"/>
      <c r="H27" s="6"/>
      <c r="I27" s="1"/>
      <c r="J27" s="1"/>
      <c r="K27" s="1"/>
      <c r="L27" s="1"/>
      <c r="M27" s="1"/>
      <c r="N27" s="1"/>
      <c r="O27" s="1"/>
    </row>
    <row r="28" spans="1:16" ht="13.5" customHeight="1" x14ac:dyDescent="0.25">
      <c r="A28" s="1" t="s">
        <v>82</v>
      </c>
      <c r="B28" s="5"/>
      <c r="C28" s="5"/>
      <c r="D28" s="109"/>
      <c r="E28" s="110"/>
      <c r="F28" s="110"/>
      <c r="G28" s="110"/>
      <c r="H28" s="1"/>
      <c r="I28" s="1"/>
      <c r="J28" s="1"/>
      <c r="K28" s="1"/>
      <c r="L28" s="1"/>
      <c r="M28" s="1"/>
      <c r="N28" s="1"/>
      <c r="O28" s="1"/>
    </row>
    <row r="29" spans="1:16" ht="6" customHeight="1" x14ac:dyDescent="0.25">
      <c r="A29" s="1"/>
      <c r="B29" s="5"/>
      <c r="C29" s="5"/>
      <c r="D29" s="5"/>
      <c r="E29" s="5"/>
      <c r="F29" s="5"/>
      <c r="G29" s="5"/>
      <c r="H29" s="1"/>
      <c r="I29" s="1"/>
      <c r="J29" s="1"/>
      <c r="K29" s="1"/>
      <c r="L29" s="1"/>
      <c r="M29" s="1"/>
      <c r="N29" s="1"/>
      <c r="O29" s="1"/>
    </row>
    <row r="30" spans="1:16" ht="14.25" customHeight="1" x14ac:dyDescent="0.25">
      <c r="A30" s="1" t="s">
        <v>12</v>
      </c>
      <c r="B30" s="7" t="s">
        <v>13</v>
      </c>
      <c r="C30" s="2"/>
      <c r="D30" s="115"/>
      <c r="E30" s="105"/>
      <c r="F30" s="105"/>
      <c r="G30" s="105"/>
      <c r="H30" s="2"/>
      <c r="I30" s="7" t="s">
        <v>14</v>
      </c>
      <c r="J30" s="2"/>
      <c r="K30" s="115"/>
      <c r="L30" s="105"/>
      <c r="M30" s="105"/>
      <c r="N30" s="105"/>
      <c r="O30" s="105"/>
    </row>
    <row r="31" spans="1:16" ht="6" customHeight="1" x14ac:dyDescent="0.25">
      <c r="A31" s="17"/>
      <c r="B31" s="18"/>
      <c r="C31" s="18"/>
      <c r="D31" s="18"/>
      <c r="E31" s="18"/>
      <c r="F31" s="18"/>
      <c r="G31" s="18"/>
      <c r="H31" s="17"/>
      <c r="I31" s="17"/>
      <c r="J31" s="17"/>
      <c r="K31" s="17"/>
      <c r="L31" s="17"/>
      <c r="M31" s="17"/>
      <c r="N31" s="17"/>
      <c r="O31" s="17"/>
      <c r="P31" s="19"/>
    </row>
    <row r="32" spans="1:16" ht="4.5" customHeight="1" x14ac:dyDescent="0.25">
      <c r="A32" s="17"/>
      <c r="B32" s="20"/>
      <c r="C32" s="21"/>
      <c r="D32" s="22"/>
      <c r="E32" s="22"/>
      <c r="F32" s="20"/>
      <c r="G32" s="18"/>
      <c r="H32" s="17"/>
      <c r="I32" s="17"/>
      <c r="J32" s="17"/>
      <c r="K32" s="17"/>
      <c r="L32" s="17"/>
      <c r="M32" s="17"/>
      <c r="N32" s="17"/>
      <c r="O32" s="17"/>
      <c r="P32" s="19"/>
    </row>
    <row r="33" spans="1:18" ht="13.5" customHeight="1" x14ac:dyDescent="0.25">
      <c r="A33" s="23" t="s">
        <v>15</v>
      </c>
      <c r="B33" s="112" t="s">
        <v>16</v>
      </c>
      <c r="C33" s="112"/>
      <c r="D33" s="112"/>
      <c r="E33" s="112"/>
      <c r="F33" s="112"/>
      <c r="G33" s="24"/>
      <c r="H33" s="24"/>
      <c r="I33" s="24"/>
      <c r="J33" s="112" t="s">
        <v>17</v>
      </c>
      <c r="K33" s="112"/>
      <c r="L33" s="112"/>
      <c r="M33" s="112"/>
      <c r="N33" s="112"/>
      <c r="O33" s="112"/>
      <c r="P33" s="25" t="s">
        <v>23</v>
      </c>
    </row>
    <row r="34" spans="1:18" ht="13.5" customHeight="1" x14ac:dyDescent="0.25">
      <c r="A34" s="17" t="s">
        <v>18</v>
      </c>
      <c r="B34" s="17" t="s">
        <v>19</v>
      </c>
      <c r="C34" s="86"/>
      <c r="D34" s="86"/>
      <c r="E34" s="86"/>
      <c r="F34" s="86"/>
      <c r="G34" s="26" t="s">
        <v>6</v>
      </c>
      <c r="H34" s="27">
        <v>12</v>
      </c>
      <c r="I34" s="17"/>
      <c r="J34" s="17" t="s">
        <v>19</v>
      </c>
      <c r="K34" s="111">
        <f>C34*H34</f>
        <v>0</v>
      </c>
      <c r="L34" s="111"/>
      <c r="M34" s="111"/>
      <c r="N34" s="111"/>
      <c r="O34" s="111"/>
      <c r="P34" s="28" t="s">
        <v>45</v>
      </c>
    </row>
    <row r="35" spans="1:18" ht="13.5" customHeight="1" x14ac:dyDescent="0.25">
      <c r="A35" s="17" t="s">
        <v>20</v>
      </c>
      <c r="B35" s="17" t="s">
        <v>19</v>
      </c>
      <c r="C35" s="86"/>
      <c r="D35" s="86"/>
      <c r="E35" s="86"/>
      <c r="F35" s="86"/>
      <c r="G35" s="26" t="s">
        <v>6</v>
      </c>
      <c r="H35" s="27">
        <v>12</v>
      </c>
      <c r="I35" s="17"/>
      <c r="J35" s="17" t="s">
        <v>19</v>
      </c>
      <c r="K35" s="111">
        <f>C35*H35</f>
        <v>0</v>
      </c>
      <c r="L35" s="111"/>
      <c r="M35" s="111"/>
      <c r="N35" s="111"/>
      <c r="O35" s="111"/>
      <c r="P35" s="29" t="s">
        <v>46</v>
      </c>
    </row>
    <row r="36" spans="1:18" ht="14.25" customHeight="1" x14ac:dyDescent="0.25">
      <c r="A36" s="17" t="s">
        <v>47</v>
      </c>
      <c r="B36" s="17" t="s">
        <v>19</v>
      </c>
      <c r="C36" s="114"/>
      <c r="D36" s="114"/>
      <c r="E36" s="114"/>
      <c r="F36" s="114"/>
      <c r="G36" s="26"/>
      <c r="H36" s="27"/>
      <c r="I36" s="17"/>
      <c r="J36" s="17" t="s">
        <v>19</v>
      </c>
      <c r="K36" s="86"/>
      <c r="L36" s="86"/>
      <c r="M36" s="86"/>
      <c r="N36" s="86"/>
      <c r="O36" s="86"/>
      <c r="P36" s="30" t="s">
        <v>48</v>
      </c>
    </row>
    <row r="37" spans="1:18" ht="14.25" customHeight="1" x14ac:dyDescent="0.25">
      <c r="A37" s="17" t="s">
        <v>49</v>
      </c>
      <c r="B37" s="17" t="s">
        <v>19</v>
      </c>
      <c r="C37" s="86"/>
      <c r="D37" s="86"/>
      <c r="E37" s="86"/>
      <c r="F37" s="86"/>
      <c r="G37" s="26" t="s">
        <v>6</v>
      </c>
      <c r="H37" s="27">
        <v>12</v>
      </c>
      <c r="I37" s="17"/>
      <c r="J37" s="17" t="s">
        <v>19</v>
      </c>
      <c r="K37" s="111">
        <f>C37*H37</f>
        <v>0</v>
      </c>
      <c r="L37" s="111"/>
      <c r="M37" s="111"/>
      <c r="N37" s="111"/>
      <c r="O37" s="111"/>
      <c r="P37" s="30" t="s">
        <v>50</v>
      </c>
    </row>
    <row r="38" spans="1:18" ht="14.25" customHeight="1" x14ac:dyDescent="0.25">
      <c r="A38" s="17" t="s">
        <v>51</v>
      </c>
      <c r="B38" s="17" t="s">
        <v>19</v>
      </c>
      <c r="C38" s="86"/>
      <c r="D38" s="86"/>
      <c r="E38" s="86"/>
      <c r="F38" s="86"/>
      <c r="G38" s="26" t="s">
        <v>6</v>
      </c>
      <c r="H38" s="27">
        <v>12</v>
      </c>
      <c r="I38" s="17"/>
      <c r="J38" s="17" t="s">
        <v>19</v>
      </c>
      <c r="K38" s="111">
        <f>C38*H38</f>
        <v>0</v>
      </c>
      <c r="L38" s="111"/>
      <c r="M38" s="111"/>
      <c r="N38" s="111"/>
      <c r="O38" s="111"/>
      <c r="P38" s="8" t="s">
        <v>52</v>
      </c>
    </row>
    <row r="39" spans="1:18" ht="14.25" customHeight="1" x14ac:dyDescent="0.25">
      <c r="A39" s="17" t="s">
        <v>53</v>
      </c>
      <c r="B39" s="17" t="s">
        <v>19</v>
      </c>
      <c r="C39" s="86"/>
      <c r="D39" s="86"/>
      <c r="E39" s="86"/>
      <c r="F39" s="86"/>
      <c r="G39" s="26" t="s">
        <v>6</v>
      </c>
      <c r="H39" s="27">
        <v>12</v>
      </c>
      <c r="I39" s="17"/>
      <c r="J39" s="17" t="s">
        <v>19</v>
      </c>
      <c r="K39" s="111">
        <f>C39*H39</f>
        <v>0</v>
      </c>
      <c r="L39" s="111"/>
      <c r="M39" s="111"/>
      <c r="N39" s="111"/>
      <c r="O39" s="111"/>
      <c r="P39" s="30" t="s">
        <v>54</v>
      </c>
    </row>
    <row r="40" spans="1:18" ht="14.25" customHeight="1" x14ac:dyDescent="0.25">
      <c r="A40" s="23" t="s">
        <v>55</v>
      </c>
      <c r="B40" s="113"/>
      <c r="C40" s="113"/>
      <c r="D40" s="113"/>
      <c r="E40" s="113"/>
      <c r="F40" s="113"/>
      <c r="G40" s="31"/>
      <c r="H40" s="31"/>
      <c r="I40" s="31"/>
      <c r="J40" s="113"/>
      <c r="K40" s="113"/>
      <c r="L40" s="113"/>
      <c r="M40" s="113"/>
      <c r="N40" s="113"/>
      <c r="O40" s="113"/>
      <c r="P40" s="30"/>
    </row>
    <row r="41" spans="1:18" ht="14.25" customHeight="1" x14ac:dyDescent="0.25">
      <c r="A41" s="32" t="s">
        <v>21</v>
      </c>
      <c r="B41" s="17"/>
      <c r="C41" s="84">
        <v>150</v>
      </c>
      <c r="D41" s="84"/>
      <c r="E41" s="84"/>
      <c r="F41" s="84"/>
      <c r="G41" s="26" t="s">
        <v>6</v>
      </c>
      <c r="H41" s="22">
        <v>12</v>
      </c>
      <c r="I41" s="17"/>
      <c r="J41" s="17" t="s">
        <v>19</v>
      </c>
      <c r="K41" s="87">
        <f>IF(C41*H41&lt;=1800,C41*H41,1800)</f>
        <v>1800</v>
      </c>
      <c r="L41" s="87"/>
      <c r="M41" s="87"/>
      <c r="N41" s="87"/>
      <c r="O41" s="87"/>
      <c r="P41" s="30" t="s">
        <v>56</v>
      </c>
    </row>
    <row r="42" spans="1:18" ht="14.25" customHeight="1" x14ac:dyDescent="0.25">
      <c r="A42" s="32" t="s">
        <v>22</v>
      </c>
      <c r="B42" s="17"/>
      <c r="C42" s="88">
        <v>150</v>
      </c>
      <c r="D42" s="88"/>
      <c r="E42" s="88"/>
      <c r="F42" s="88"/>
      <c r="G42" s="26" t="s">
        <v>6</v>
      </c>
      <c r="H42" s="22">
        <v>12</v>
      </c>
      <c r="I42" s="17"/>
      <c r="J42" s="17" t="s">
        <v>19</v>
      </c>
      <c r="K42" s="87">
        <f>C42*H42</f>
        <v>1800</v>
      </c>
      <c r="L42" s="87"/>
      <c r="M42" s="87"/>
      <c r="N42" s="87"/>
      <c r="O42" s="87"/>
      <c r="P42" s="30" t="s">
        <v>56</v>
      </c>
    </row>
    <row r="43" spans="1:18" ht="14.25" customHeight="1" x14ac:dyDescent="0.25">
      <c r="A43" s="32" t="s">
        <v>65</v>
      </c>
      <c r="B43" s="17"/>
      <c r="C43" s="88">
        <v>75</v>
      </c>
      <c r="D43" s="88"/>
      <c r="E43" s="88"/>
      <c r="F43" s="88"/>
      <c r="G43" s="26" t="s">
        <v>6</v>
      </c>
      <c r="H43" s="22">
        <v>12</v>
      </c>
      <c r="I43" s="17"/>
      <c r="J43" s="17" t="s">
        <v>19</v>
      </c>
      <c r="K43" s="87">
        <f>C43*H43</f>
        <v>900</v>
      </c>
      <c r="L43" s="87"/>
      <c r="M43" s="87"/>
      <c r="N43" s="87"/>
      <c r="O43" s="87"/>
      <c r="P43" s="30" t="s">
        <v>57</v>
      </c>
    </row>
    <row r="44" spans="1:18" ht="5.25" customHeight="1" x14ac:dyDescent="0.25">
      <c r="A44" s="32"/>
      <c r="B44" s="17"/>
      <c r="C44" s="44"/>
      <c r="D44" s="44"/>
      <c r="E44" s="44"/>
      <c r="F44" s="44"/>
      <c r="G44" s="26"/>
      <c r="H44" s="22"/>
      <c r="I44" s="17"/>
      <c r="J44" s="17"/>
      <c r="K44" s="43"/>
      <c r="L44" s="43"/>
      <c r="M44" s="43"/>
      <c r="N44" s="43"/>
      <c r="O44" s="43"/>
      <c r="P44" s="30"/>
    </row>
    <row r="45" spans="1:18" ht="15.75" customHeight="1" x14ac:dyDescent="0.25">
      <c r="A45" s="58" t="s">
        <v>64</v>
      </c>
      <c r="B45" s="23" t="s">
        <v>19</v>
      </c>
      <c r="C45" s="121">
        <f>SUM(C34:F44)</f>
        <v>375</v>
      </c>
      <c r="D45" s="121"/>
      <c r="E45" s="121"/>
      <c r="F45" s="121"/>
      <c r="G45" s="55"/>
      <c r="H45" s="17"/>
      <c r="I45" s="17"/>
      <c r="J45" s="23" t="s">
        <v>19</v>
      </c>
      <c r="K45" s="119">
        <f>SUM(J34:O44)</f>
        <v>4500</v>
      </c>
      <c r="L45" s="120"/>
      <c r="M45" s="120"/>
      <c r="N45" s="120"/>
      <c r="O45" s="120"/>
      <c r="P45" s="31" t="s">
        <v>62</v>
      </c>
      <c r="Q45" s="46"/>
      <c r="R45" s="46"/>
    </row>
    <row r="46" spans="1:18" ht="14.25" customHeight="1" x14ac:dyDescent="0.25">
      <c r="A46" s="17"/>
      <c r="B46" s="59"/>
      <c r="C46" s="52"/>
      <c r="D46" s="52"/>
      <c r="E46" s="52"/>
      <c r="F46" s="52"/>
      <c r="G46" s="26"/>
      <c r="H46" s="27"/>
      <c r="I46" s="26"/>
      <c r="J46" s="17"/>
      <c r="K46" s="51"/>
      <c r="L46" s="51"/>
      <c r="M46" s="51"/>
      <c r="N46" s="51"/>
      <c r="O46" s="51"/>
      <c r="P46" s="34"/>
      <c r="Q46" s="45"/>
    </row>
    <row r="47" spans="1:18" ht="14.25" customHeight="1" x14ac:dyDescent="0.25">
      <c r="A47" s="23" t="s">
        <v>24</v>
      </c>
      <c r="B47" s="113"/>
      <c r="C47" s="113"/>
      <c r="D47" s="113"/>
      <c r="E47" s="113"/>
      <c r="F47" s="113"/>
      <c r="G47" s="31"/>
      <c r="H47" s="31"/>
      <c r="I47" s="31"/>
      <c r="J47" s="113"/>
      <c r="K47" s="113"/>
      <c r="L47" s="113"/>
      <c r="M47" s="113"/>
      <c r="N47" s="113"/>
      <c r="O47" s="113"/>
      <c r="P47" s="30"/>
      <c r="Q47" s="45"/>
    </row>
    <row r="48" spans="1:18" s="45" customFormat="1" ht="14.25" customHeight="1" x14ac:dyDescent="0.25">
      <c r="A48" s="17" t="s">
        <v>63</v>
      </c>
      <c r="B48" s="33" t="s">
        <v>19</v>
      </c>
      <c r="C48" s="86"/>
      <c r="D48" s="86"/>
      <c r="E48" s="86"/>
      <c r="F48" s="86"/>
      <c r="G48" s="26" t="s">
        <v>6</v>
      </c>
      <c r="H48" s="72">
        <v>13</v>
      </c>
      <c r="I48" s="26" t="s">
        <v>25</v>
      </c>
      <c r="J48" s="17" t="s">
        <v>19</v>
      </c>
      <c r="K48" s="123">
        <f>C48*H48</f>
        <v>0</v>
      </c>
      <c r="L48" s="123"/>
      <c r="M48" s="123"/>
      <c r="N48" s="123"/>
      <c r="O48" s="123"/>
      <c r="P48" s="34" t="s">
        <v>89</v>
      </c>
    </row>
    <row r="49" spans="1:22" ht="14.25" customHeight="1" x14ac:dyDescent="0.25">
      <c r="A49" s="17" t="s">
        <v>26</v>
      </c>
      <c r="B49" s="17" t="s">
        <v>19</v>
      </c>
      <c r="C49" s="89"/>
      <c r="D49" s="90"/>
      <c r="E49" s="90"/>
      <c r="F49" s="91"/>
      <c r="G49" s="26" t="s">
        <v>6</v>
      </c>
      <c r="H49" s="72">
        <v>12</v>
      </c>
      <c r="I49" s="17"/>
      <c r="J49" s="17" t="s">
        <v>19</v>
      </c>
      <c r="K49" s="87">
        <f>C49*H49</f>
        <v>0</v>
      </c>
      <c r="L49" s="87"/>
      <c r="M49" s="87"/>
      <c r="N49" s="87"/>
      <c r="O49" s="87"/>
      <c r="P49" s="34" t="s">
        <v>58</v>
      </c>
      <c r="Q49" s="45"/>
    </row>
    <row r="50" spans="1:22" ht="14.25" customHeight="1" x14ac:dyDescent="0.25">
      <c r="A50" s="17" t="s">
        <v>27</v>
      </c>
      <c r="B50" s="17" t="s">
        <v>19</v>
      </c>
      <c r="C50" s="86"/>
      <c r="D50" s="86"/>
      <c r="E50" s="86"/>
      <c r="F50" s="86"/>
      <c r="G50" s="26" t="s">
        <v>6</v>
      </c>
      <c r="H50" s="72">
        <v>12</v>
      </c>
      <c r="I50" s="17"/>
      <c r="J50" s="17" t="s">
        <v>19</v>
      </c>
      <c r="K50" s="87">
        <f>C50*H50</f>
        <v>0</v>
      </c>
      <c r="L50" s="87"/>
      <c r="M50" s="87"/>
      <c r="N50" s="87"/>
      <c r="O50" s="87"/>
      <c r="P50" s="34" t="s">
        <v>58</v>
      </c>
    </row>
    <row r="51" spans="1:22" ht="14.25" customHeight="1" x14ac:dyDescent="0.25">
      <c r="A51" s="17" t="s">
        <v>28</v>
      </c>
      <c r="B51" s="33" t="s">
        <v>19</v>
      </c>
      <c r="C51" s="86"/>
      <c r="D51" s="86"/>
      <c r="E51" s="86"/>
      <c r="F51" s="86"/>
      <c r="G51" s="26" t="s">
        <v>6</v>
      </c>
      <c r="H51" s="72">
        <v>12</v>
      </c>
      <c r="I51" s="26" t="s">
        <v>25</v>
      </c>
      <c r="J51" s="17" t="s">
        <v>19</v>
      </c>
      <c r="K51" s="87">
        <f>C51*H51</f>
        <v>0</v>
      </c>
      <c r="L51" s="87"/>
      <c r="M51" s="87"/>
      <c r="N51" s="87"/>
      <c r="O51" s="87"/>
      <c r="P51" s="34" t="s">
        <v>58</v>
      </c>
    </row>
    <row r="52" spans="1:22" ht="14.25" customHeight="1" x14ac:dyDescent="0.25">
      <c r="A52" s="17" t="s">
        <v>59</v>
      </c>
      <c r="B52" s="35" t="s">
        <v>19</v>
      </c>
      <c r="C52" s="86"/>
      <c r="D52" s="86"/>
      <c r="E52" s="86"/>
      <c r="F52" s="86"/>
      <c r="G52" s="26" t="s">
        <v>6</v>
      </c>
      <c r="H52" s="72">
        <v>13</v>
      </c>
      <c r="I52" s="26" t="s">
        <v>25</v>
      </c>
      <c r="J52" s="17" t="s">
        <v>19</v>
      </c>
      <c r="K52" s="116">
        <f>C52*H52</f>
        <v>0</v>
      </c>
      <c r="L52" s="116"/>
      <c r="M52" s="116"/>
      <c r="N52" s="116"/>
      <c r="O52" s="116"/>
      <c r="P52" s="34" t="s">
        <v>58</v>
      </c>
    </row>
    <row r="53" spans="1:22" ht="24.75" customHeight="1" x14ac:dyDescent="0.25">
      <c r="A53" s="17" t="s">
        <v>69</v>
      </c>
      <c r="B53" s="35" t="s">
        <v>19</v>
      </c>
      <c r="C53" s="122"/>
      <c r="D53" s="122"/>
      <c r="E53" s="122"/>
      <c r="F53" s="122"/>
      <c r="G53" s="26"/>
      <c r="H53" s="27"/>
      <c r="I53" s="26" t="s">
        <v>25</v>
      </c>
      <c r="J53" s="17" t="s">
        <v>19</v>
      </c>
      <c r="K53" s="116">
        <f>C53</f>
        <v>0</v>
      </c>
      <c r="L53" s="116"/>
      <c r="M53" s="116"/>
      <c r="N53" s="116"/>
      <c r="O53" s="116"/>
      <c r="P53" s="28" t="s">
        <v>61</v>
      </c>
    </row>
    <row r="54" spans="1:22" ht="14.25" customHeight="1" thickBot="1" x14ac:dyDescent="0.3">
      <c r="A54" s="23" t="s">
        <v>60</v>
      </c>
      <c r="B54" s="55" t="s">
        <v>19</v>
      </c>
      <c r="C54" s="117">
        <f>SUM(C46:F53)</f>
        <v>0</v>
      </c>
      <c r="D54" s="118"/>
      <c r="E54" s="118"/>
      <c r="F54" s="118"/>
      <c r="G54" s="17"/>
      <c r="H54" s="17"/>
      <c r="I54" s="17"/>
      <c r="J54" s="23" t="s">
        <v>19</v>
      </c>
      <c r="K54" s="119">
        <f>SUM(K48:O53)</f>
        <v>0</v>
      </c>
      <c r="L54" s="120"/>
      <c r="M54" s="120"/>
      <c r="N54" s="120"/>
      <c r="O54" s="120"/>
      <c r="P54" s="30"/>
      <c r="Q54" s="45"/>
    </row>
    <row r="55" spans="1:22" ht="14.25" customHeight="1" thickTop="1" x14ac:dyDescent="0.25">
      <c r="A55" s="23"/>
      <c r="B55" s="17"/>
      <c r="C55" s="17"/>
      <c r="D55" s="17"/>
      <c r="E55" s="17"/>
      <c r="F55" s="17"/>
      <c r="G55" s="17"/>
      <c r="H55" s="17"/>
      <c r="I55" s="17"/>
      <c r="J55" s="23"/>
      <c r="K55" s="56"/>
      <c r="L55" s="56"/>
      <c r="M55" s="56"/>
      <c r="N55" s="56"/>
      <c r="O55" s="56"/>
      <c r="P55" s="30"/>
    </row>
    <row r="56" spans="1:22" ht="17.25" customHeight="1" x14ac:dyDescent="0.35">
      <c r="A56" s="60" t="s">
        <v>73</v>
      </c>
      <c r="B56" s="61"/>
      <c r="C56" s="61"/>
      <c r="D56" s="61"/>
      <c r="E56" s="61"/>
      <c r="F56" s="61"/>
      <c r="G56" s="61"/>
      <c r="H56" s="61"/>
      <c r="I56" s="61"/>
      <c r="J56" s="60"/>
      <c r="K56" s="62"/>
      <c r="L56" s="85">
        <f>K45-K54</f>
        <v>4500</v>
      </c>
      <c r="M56" s="85"/>
      <c r="N56" s="85"/>
      <c r="O56" s="85"/>
      <c r="P56" s="36" t="s">
        <v>86</v>
      </c>
      <c r="Q56" s="45"/>
    </row>
    <row r="57" spans="1:22" ht="17.25" customHeight="1" x14ac:dyDescent="0.25">
      <c r="A57" s="23"/>
      <c r="B57" s="17"/>
      <c r="C57" s="17"/>
      <c r="D57" s="17"/>
      <c r="E57" s="17"/>
      <c r="F57" s="17"/>
      <c r="G57" s="17"/>
      <c r="H57" s="17"/>
      <c r="I57" s="17"/>
      <c r="J57" s="23"/>
      <c r="K57" s="56"/>
      <c r="L57" s="57"/>
      <c r="M57" s="57"/>
      <c r="N57" s="57"/>
      <c r="O57" s="57"/>
      <c r="P57" s="36"/>
      <c r="Q57" s="45"/>
    </row>
    <row r="58" spans="1:22" x14ac:dyDescent="0.25">
      <c r="A58" s="37" t="s">
        <v>75</v>
      </c>
      <c r="P58" s="30" t="s">
        <v>79</v>
      </c>
      <c r="U58" s="141"/>
      <c r="V58" s="141"/>
    </row>
    <row r="59" spans="1:22" x14ac:dyDescent="0.25">
      <c r="A59" s="32" t="s">
        <v>30</v>
      </c>
      <c r="B59" s="142">
        <v>5.125</v>
      </c>
      <c r="C59" s="142"/>
      <c r="D59" s="142"/>
      <c r="E59" s="39" t="s">
        <v>31</v>
      </c>
      <c r="F59" s="30" t="s">
        <v>32</v>
      </c>
      <c r="G59" s="134">
        <f>L56+K48</f>
        <v>4500</v>
      </c>
      <c r="H59" s="134"/>
      <c r="I59" s="134"/>
      <c r="J59" s="17" t="s">
        <v>19</v>
      </c>
      <c r="K59" s="123">
        <f>INT(((G59)/100*B59))</f>
        <v>230</v>
      </c>
      <c r="L59" s="123"/>
      <c r="M59" s="123"/>
      <c r="N59" s="123"/>
      <c r="O59" s="123"/>
      <c r="P59" s="30" t="s">
        <v>76</v>
      </c>
      <c r="U59" s="141"/>
      <c r="V59" s="141"/>
    </row>
    <row r="60" spans="1:22" x14ac:dyDescent="0.25">
      <c r="A60" s="32" t="s">
        <v>33</v>
      </c>
      <c r="B60" s="142">
        <v>1.1000000000000001</v>
      </c>
      <c r="C60" s="142"/>
      <c r="D60" s="142"/>
      <c r="E60" s="39" t="s">
        <v>31</v>
      </c>
      <c r="F60" s="30" t="s">
        <v>32</v>
      </c>
      <c r="G60" s="134">
        <f>L56+K48</f>
        <v>4500</v>
      </c>
      <c r="H60" s="134"/>
      <c r="I60" s="134"/>
      <c r="J60" s="17" t="s">
        <v>19</v>
      </c>
      <c r="K60" s="123">
        <f>INT(((G60)/100*B60))</f>
        <v>49</v>
      </c>
      <c r="L60" s="123"/>
      <c r="M60" s="123"/>
      <c r="N60" s="123"/>
      <c r="O60" s="123"/>
      <c r="P60" s="30" t="s">
        <v>76</v>
      </c>
      <c r="U60" s="141"/>
      <c r="V60" s="141"/>
    </row>
    <row r="61" spans="1:22" x14ac:dyDescent="0.25">
      <c r="A61" s="32" t="s">
        <v>34</v>
      </c>
      <c r="B61" s="133">
        <v>0.83399999999999996</v>
      </c>
      <c r="C61" s="133"/>
      <c r="D61" s="133"/>
      <c r="E61" s="39" t="s">
        <v>31</v>
      </c>
      <c r="F61" s="30" t="s">
        <v>32</v>
      </c>
      <c r="G61" s="134">
        <f>L56+K48</f>
        <v>4500</v>
      </c>
      <c r="H61" s="134"/>
      <c r="I61" s="134"/>
      <c r="J61" s="17" t="s">
        <v>19</v>
      </c>
      <c r="K61" s="123">
        <f>INT(((G61)/100*B61))</f>
        <v>37</v>
      </c>
      <c r="L61" s="123"/>
      <c r="M61" s="123"/>
      <c r="N61" s="123"/>
      <c r="O61" s="123"/>
      <c r="P61" s="30" t="s">
        <v>76</v>
      </c>
    </row>
    <row r="62" spans="1:22" x14ac:dyDescent="0.25">
      <c r="A62" s="32" t="s">
        <v>35</v>
      </c>
      <c r="B62" s="133">
        <v>1.1000000000000001</v>
      </c>
      <c r="C62" s="133"/>
      <c r="D62" s="133"/>
      <c r="E62" s="39" t="s">
        <v>31</v>
      </c>
      <c r="F62" s="30" t="s">
        <v>32</v>
      </c>
      <c r="G62" s="134">
        <f>L56+K48</f>
        <v>4500</v>
      </c>
      <c r="H62" s="134"/>
      <c r="I62" s="134"/>
      <c r="J62" s="17" t="s">
        <v>19</v>
      </c>
      <c r="K62" s="123">
        <f>INT(((G62)/100*B62))</f>
        <v>49</v>
      </c>
      <c r="L62" s="123"/>
      <c r="M62" s="123"/>
      <c r="N62" s="123"/>
      <c r="O62" s="123"/>
      <c r="P62" s="30" t="s">
        <v>76</v>
      </c>
      <c r="R62" s="143"/>
      <c r="S62" s="143"/>
      <c r="T62" s="143"/>
    </row>
    <row r="63" spans="1:22" x14ac:dyDescent="0.25">
      <c r="A63" s="32" t="s">
        <v>70</v>
      </c>
      <c r="B63" s="133">
        <v>8.77</v>
      </c>
      <c r="C63" s="133"/>
      <c r="D63" s="133"/>
      <c r="E63" s="39" t="s">
        <v>31</v>
      </c>
      <c r="F63" s="40" t="s">
        <v>32</v>
      </c>
      <c r="G63" s="144">
        <f>K48+L56-G64</f>
        <v>-21225</v>
      </c>
      <c r="H63" s="144"/>
      <c r="I63" s="144"/>
      <c r="J63" s="17" t="s">
        <v>19</v>
      </c>
      <c r="K63" s="145">
        <f>INT(((G63)/100*B63))</f>
        <v>-1862</v>
      </c>
      <c r="L63" s="145"/>
      <c r="M63" s="145"/>
      <c r="N63" s="145"/>
      <c r="O63" s="145"/>
      <c r="P63" s="28" t="s">
        <v>77</v>
      </c>
      <c r="R63" s="143"/>
      <c r="S63" s="143"/>
      <c r="T63" s="143"/>
    </row>
    <row r="64" spans="1:22" ht="23.25" customHeight="1" x14ac:dyDescent="0.25">
      <c r="A64" s="32"/>
      <c r="B64" s="146" t="s">
        <v>29</v>
      </c>
      <c r="C64" s="146"/>
      <c r="D64" s="146"/>
      <c r="E64" s="146"/>
      <c r="F64" s="146"/>
      <c r="G64" s="147">
        <v>25725</v>
      </c>
      <c r="H64" s="147"/>
      <c r="I64" s="147"/>
      <c r="J64" s="146" t="s">
        <v>66</v>
      </c>
      <c r="K64" s="146"/>
      <c r="L64" s="146"/>
      <c r="M64" s="146"/>
      <c r="N64" s="146"/>
      <c r="O64" s="38">
        <v>3675</v>
      </c>
      <c r="P64" s="148" t="s">
        <v>74</v>
      </c>
      <c r="R64" s="143"/>
      <c r="S64" s="143"/>
      <c r="T64" s="143"/>
    </row>
    <row r="65" spans="1:20" x14ac:dyDescent="0.25">
      <c r="A65" s="32"/>
      <c r="B65" s="42"/>
      <c r="C65" s="42"/>
      <c r="D65" s="42"/>
      <c r="E65" s="39"/>
      <c r="F65" s="40"/>
      <c r="G65" s="50"/>
      <c r="H65" s="50"/>
      <c r="I65" s="50"/>
      <c r="J65" s="17"/>
      <c r="K65" s="47"/>
      <c r="L65" s="47"/>
      <c r="M65" s="47"/>
      <c r="N65" s="47"/>
      <c r="O65" s="47"/>
      <c r="P65" s="148"/>
      <c r="R65" s="143"/>
      <c r="S65" s="143"/>
      <c r="T65" s="143"/>
    </row>
    <row r="66" spans="1:20" x14ac:dyDescent="0.25">
      <c r="A66" s="23" t="s">
        <v>71</v>
      </c>
      <c r="B66" s="37"/>
      <c r="C66" s="37"/>
      <c r="D66" s="37"/>
      <c r="E66" s="37"/>
      <c r="F66" s="37"/>
      <c r="G66" s="149"/>
      <c r="H66" s="149"/>
      <c r="I66" s="149"/>
      <c r="J66" s="23" t="s">
        <v>19</v>
      </c>
      <c r="K66" s="150">
        <f>SUM(K59:O63)</f>
        <v>-1497</v>
      </c>
      <c r="L66" s="150"/>
      <c r="M66" s="150"/>
      <c r="N66" s="150"/>
      <c r="O66" s="150"/>
      <c r="P66" s="34"/>
      <c r="R66" s="143"/>
      <c r="S66" s="143"/>
      <c r="T66" s="143"/>
    </row>
    <row r="68" spans="1:20" ht="14.25" customHeight="1" x14ac:dyDescent="0.25">
      <c r="A68" s="135" t="s">
        <v>87</v>
      </c>
      <c r="B68" s="136"/>
      <c r="C68" s="136"/>
      <c r="D68" s="136"/>
      <c r="E68" s="136"/>
      <c r="F68" s="136"/>
      <c r="G68" s="136"/>
      <c r="H68" s="136"/>
      <c r="I68" s="136"/>
      <c r="J68" s="53" t="s">
        <v>19</v>
      </c>
      <c r="K68" s="73"/>
      <c r="L68" s="78">
        <f>L70*12</f>
        <v>3000</v>
      </c>
      <c r="M68" s="130">
        <f>L56+K66</f>
        <v>3003</v>
      </c>
      <c r="N68" s="131"/>
      <c r="O68" s="132"/>
      <c r="P68" s="54" t="s">
        <v>85</v>
      </c>
    </row>
    <row r="69" spans="1:20" ht="14.25" customHeight="1" x14ac:dyDescent="0.25">
      <c r="A69" s="74"/>
      <c r="B69" s="75"/>
      <c r="C69" s="17"/>
      <c r="D69" s="17"/>
      <c r="E69" s="75"/>
      <c r="F69" s="17"/>
      <c r="G69" s="17"/>
      <c r="H69" s="32"/>
      <c r="I69" s="17"/>
      <c r="J69" s="23"/>
      <c r="K69" s="17"/>
      <c r="L69" s="79"/>
      <c r="M69" s="80"/>
      <c r="N69" s="81"/>
      <c r="O69" s="81"/>
      <c r="P69" s="54"/>
    </row>
    <row r="70" spans="1:20" ht="14.25" customHeight="1" x14ac:dyDescent="0.25">
      <c r="A70" s="137" t="s">
        <v>72</v>
      </c>
      <c r="B70" s="138"/>
      <c r="C70" s="138"/>
      <c r="D70" s="138"/>
      <c r="E70" s="138"/>
      <c r="F70" s="138"/>
      <c r="G70" s="138"/>
      <c r="H70" s="138"/>
      <c r="I70" s="138"/>
      <c r="J70" s="63" t="s">
        <v>19</v>
      </c>
      <c r="K70" s="64"/>
      <c r="L70" s="127">
        <f>ROUND(M68/12,0)</f>
        <v>250</v>
      </c>
      <c r="M70" s="128"/>
      <c r="N70" s="128"/>
      <c r="O70" s="129"/>
      <c r="P70" s="34" t="s">
        <v>78</v>
      </c>
    </row>
    <row r="71" spans="1:20" ht="14.25" customHeight="1" x14ac:dyDescent="0.25">
      <c r="A71" s="74"/>
      <c r="B71" s="75"/>
      <c r="C71" s="17"/>
      <c r="D71" s="17"/>
      <c r="E71" s="75"/>
      <c r="F71" s="17"/>
      <c r="G71" s="17"/>
      <c r="H71" s="32"/>
      <c r="I71" s="17"/>
      <c r="J71" s="23"/>
      <c r="K71" s="17"/>
      <c r="L71" s="79"/>
      <c r="M71" s="80"/>
      <c r="N71" s="81"/>
      <c r="O71" s="81"/>
      <c r="P71" s="54"/>
    </row>
    <row r="72" spans="1:20" ht="14.25" customHeight="1" x14ac:dyDescent="0.25">
      <c r="A72" s="135" t="s">
        <v>83</v>
      </c>
      <c r="B72" s="136"/>
      <c r="C72" s="136"/>
      <c r="D72" s="136"/>
      <c r="E72" s="136"/>
      <c r="F72" s="136"/>
      <c r="G72" s="136"/>
      <c r="H72" s="136"/>
      <c r="I72" s="136"/>
      <c r="J72" s="53" t="s">
        <v>19</v>
      </c>
      <c r="K72" s="73"/>
      <c r="L72" s="130">
        <f>ROUND(M68+K66,0)</f>
        <v>1506</v>
      </c>
      <c r="M72" s="131"/>
      <c r="N72" s="131"/>
      <c r="O72" s="132"/>
      <c r="P72" s="30" t="s">
        <v>84</v>
      </c>
    </row>
    <row r="73" spans="1:20" ht="12.95" customHeight="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82"/>
      <c r="M73" s="83"/>
      <c r="N73" s="83"/>
      <c r="O73" s="83"/>
      <c r="P73" s="49"/>
    </row>
    <row r="74" spans="1:20" ht="14.25" customHeight="1" x14ac:dyDescent="0.25">
      <c r="A74" s="139" t="s">
        <v>67</v>
      </c>
      <c r="B74" s="140"/>
      <c r="C74" s="140"/>
      <c r="D74" s="140"/>
      <c r="E74" s="140"/>
      <c r="F74" s="140"/>
      <c r="G74" s="140"/>
      <c r="H74" s="140"/>
      <c r="I74" s="140"/>
      <c r="J74" s="140"/>
      <c r="K74" s="77"/>
      <c r="L74" s="77"/>
      <c r="M74" s="124">
        <f>L72/3*2</f>
        <v>1004</v>
      </c>
      <c r="N74" s="125" t="e" cm="1" vm="1">
        <f t="array" aca="1" ref="N74" ca="1">L72:O73/3*2</f>
        <v>#VALUE!</v>
      </c>
      <c r="O74" s="126"/>
      <c r="P74" s="49" t="s">
        <v>68</v>
      </c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76"/>
      <c r="N75" s="76"/>
      <c r="O75" s="76"/>
      <c r="P75" s="8"/>
    </row>
    <row r="76" spans="1:20" x14ac:dyDescent="0.25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5"/>
      <c r="N76" s="45"/>
      <c r="O76" s="45"/>
      <c r="P76" s="48"/>
    </row>
    <row r="77" spans="1:20" x14ac:dyDescent="0.25">
      <c r="A77" s="4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P77" s="8"/>
    </row>
    <row r="78" spans="1:2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P78" s="8"/>
    </row>
    <row r="79" spans="1:2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P79" s="8"/>
    </row>
    <row r="80" spans="1:2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P80" s="8"/>
    </row>
    <row r="81" spans="1:16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P81" s="8"/>
    </row>
    <row r="82" spans="1:16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P82" s="8"/>
    </row>
    <row r="83" spans="1:16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P83" s="8"/>
    </row>
    <row r="84" spans="1:16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P84" s="8"/>
    </row>
    <row r="85" spans="1:16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1:16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6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1:16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1:16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6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1:16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1:16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1:16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6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1:16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1:16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1:12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</row>
    <row r="99" spans="1:12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</row>
    <row r="101" spans="1:12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</row>
    <row r="102" spans="1:12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</row>
  </sheetData>
  <sheetProtection selectLockedCells="1"/>
  <mergeCells count="92">
    <mergeCell ref="R62:T66"/>
    <mergeCell ref="B63:D63"/>
    <mergeCell ref="G63:I63"/>
    <mergeCell ref="K63:O63"/>
    <mergeCell ref="B64:F64"/>
    <mergeCell ref="G64:I64"/>
    <mergeCell ref="J64:N64"/>
    <mergeCell ref="P64:P65"/>
    <mergeCell ref="G66:I66"/>
    <mergeCell ref="K66:O66"/>
    <mergeCell ref="U58:V60"/>
    <mergeCell ref="B59:D59"/>
    <mergeCell ref="G59:I59"/>
    <mergeCell ref="K59:O59"/>
    <mergeCell ref="B60:D60"/>
    <mergeCell ref="G60:I60"/>
    <mergeCell ref="K60:O60"/>
    <mergeCell ref="M74:O74"/>
    <mergeCell ref="L70:O70"/>
    <mergeCell ref="L72:O72"/>
    <mergeCell ref="M68:O68"/>
    <mergeCell ref="B61:D61"/>
    <mergeCell ref="G61:I61"/>
    <mergeCell ref="K61:O61"/>
    <mergeCell ref="B62:D62"/>
    <mergeCell ref="G62:I62"/>
    <mergeCell ref="K62:O62"/>
    <mergeCell ref="A68:I68"/>
    <mergeCell ref="A70:I70"/>
    <mergeCell ref="A72:I72"/>
    <mergeCell ref="A74:J74"/>
    <mergeCell ref="B18:O18"/>
    <mergeCell ref="C52:F52"/>
    <mergeCell ref="K52:O52"/>
    <mergeCell ref="C54:F54"/>
    <mergeCell ref="K54:O54"/>
    <mergeCell ref="D30:G30"/>
    <mergeCell ref="K30:O30"/>
    <mergeCell ref="B33:F33"/>
    <mergeCell ref="C45:F45"/>
    <mergeCell ref="K45:O45"/>
    <mergeCell ref="C53:F53"/>
    <mergeCell ref="K53:O53"/>
    <mergeCell ref="B47:F47"/>
    <mergeCell ref="J47:O47"/>
    <mergeCell ref="K48:O48"/>
    <mergeCell ref="B40:F40"/>
    <mergeCell ref="J40:O40"/>
    <mergeCell ref="C36:F36"/>
    <mergeCell ref="K36:O36"/>
    <mergeCell ref="C37:F37"/>
    <mergeCell ref="K37:O37"/>
    <mergeCell ref="C38:F38"/>
    <mergeCell ref="K38:O38"/>
    <mergeCell ref="C39:F39"/>
    <mergeCell ref="K39:O39"/>
    <mergeCell ref="D28:G28"/>
    <mergeCell ref="C34:F34"/>
    <mergeCell ref="K34:O34"/>
    <mergeCell ref="C35:F35"/>
    <mergeCell ref="K35:O35"/>
    <mergeCell ref="J33:O33"/>
    <mergeCell ref="I8:O8"/>
    <mergeCell ref="B12:O12"/>
    <mergeCell ref="B14:O14"/>
    <mergeCell ref="B16:O16"/>
    <mergeCell ref="B10:O10"/>
    <mergeCell ref="F1:O1"/>
    <mergeCell ref="F3:O3"/>
    <mergeCell ref="F4:O4"/>
    <mergeCell ref="F5:O5"/>
    <mergeCell ref="A7:E7"/>
    <mergeCell ref="F2:O2"/>
    <mergeCell ref="B1:E1"/>
    <mergeCell ref="B2:E2"/>
    <mergeCell ref="B3:E3"/>
    <mergeCell ref="B4:E4"/>
    <mergeCell ref="B5:E5"/>
    <mergeCell ref="C41:F41"/>
    <mergeCell ref="L56:O56"/>
    <mergeCell ref="C48:F48"/>
    <mergeCell ref="K49:O49"/>
    <mergeCell ref="C50:F50"/>
    <mergeCell ref="K50:O50"/>
    <mergeCell ref="C51:F51"/>
    <mergeCell ref="K51:O51"/>
    <mergeCell ref="C42:F42"/>
    <mergeCell ref="K42:O42"/>
    <mergeCell ref="C43:F43"/>
    <mergeCell ref="K43:O43"/>
    <mergeCell ref="K41:O41"/>
    <mergeCell ref="C49:F49"/>
  </mergeCells>
  <pageMargins left="0.31496062992125984" right="0.11811023622047245" top="0.78740157480314965" bottom="0.59055118110236227" header="0.31496062992125984" footer="0.31496062992125984"/>
  <pageSetup paperSize="9" scale="50" orientation="landscape" r:id="rId1"/>
  <headerFooter>
    <oddHeader>&amp;C&amp;"Arial,Standard"&amp;18HF Berechnungsformular für Personen MIT Unterstützungspflicht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2fc8f5-9cad-4dfe-88be-b03a1ea258db">62S46Y4PVP2A-1293241013-136331</_dlc_DocId>
    <TaxCatchAll xmlns="c92fc8f5-9cad-4dfe-88be-b03a1ea258db" xsi:nil="true"/>
    <lcf76f155ced4ddcb4097134ff3c332f xmlns="0641c34a-96fc-4a04-ae12-fd12ee10f103">
      <Terms xmlns="http://schemas.microsoft.com/office/infopath/2007/PartnerControls"/>
    </lcf76f155ced4ddcb4097134ff3c332f>
    <_dlc_DocIdUrl xmlns="c92fc8f5-9cad-4dfe-88be-b03a1ea258db">
      <Url>https://odagsthurgauch.sharepoint.com/sites/Datenablage/_layouts/15/DocIdRedir.aspx?ID=62S46Y4PVP2A-1293241013-136331</Url>
      <Description>62S46Y4PVP2A-1293241013-136331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B62F887ADE1C4B89857B9CB53D22FB" ma:contentTypeVersion="15" ma:contentTypeDescription="Ein neues Dokument erstellen." ma:contentTypeScope="" ma:versionID="59cd6b568a210b1491ce600cb98ed301">
  <xsd:schema xmlns:xsd="http://www.w3.org/2001/XMLSchema" xmlns:xs="http://www.w3.org/2001/XMLSchema" xmlns:p="http://schemas.microsoft.com/office/2006/metadata/properties" xmlns:ns2="c92fc8f5-9cad-4dfe-88be-b03a1ea258db" xmlns:ns3="0641c34a-96fc-4a04-ae12-fd12ee10f103" targetNamespace="http://schemas.microsoft.com/office/2006/metadata/properties" ma:root="true" ma:fieldsID="632bba8457b06a5c22af2a103525c825" ns2:_="" ns3:_="">
    <xsd:import namespace="c92fc8f5-9cad-4dfe-88be-b03a1ea258db"/>
    <xsd:import namespace="0641c34a-96fc-4a04-ae12-fd12ee10f1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c8f5-9cad-4dfe-88be-b03a1ea258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bb73271-f43f-4470-8a76-86c69fb2ee8a}" ma:internalName="TaxCatchAll" ma:showField="CatchAllData" ma:web="c92fc8f5-9cad-4dfe-88be-b03a1ea25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1c34a-96fc-4a04-ae12-fd12ee10f1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ae36634-4a05-4157-860f-5081f2beb9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C6C2A8-441E-45CA-BB5A-847A8055DDF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1211AEC-5D93-493F-AC44-ECC7FB16B7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98FDBB-24C6-4666-B1A1-205458E9CD2B}">
  <ds:schemaRefs>
    <ds:schemaRef ds:uri="http://schemas.microsoft.com/office/infopath/2007/PartnerControls"/>
    <ds:schemaRef ds:uri="c92fc8f5-9cad-4dfe-88be-b03a1ea258db"/>
    <ds:schemaRef ds:uri="http://www.w3.org/XML/1998/namespace"/>
    <ds:schemaRef ds:uri="0641c34a-96fc-4a04-ae12-fd12ee10f103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549C94C5-7A04-487B-A487-9F5D40EB7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2fc8f5-9cad-4dfe-88be-b03a1ea258db"/>
    <ds:schemaRef ds:uri="0641c34a-96fc-4a04-ae12-fd12ee10f1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PMU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Wyss / OdA Gesundheit und Soziales Thurgau</dc:creator>
  <cp:lastModifiedBy>Tanja Wyss / OdA Gesundheit und Soziales Thurgau</cp:lastModifiedBy>
  <cp:lastPrinted>2024-11-18T07:39:31Z</cp:lastPrinted>
  <dcterms:created xsi:type="dcterms:W3CDTF">2024-09-24T11:43:33Z</dcterms:created>
  <dcterms:modified xsi:type="dcterms:W3CDTF">2024-11-18T07:45:22Z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0x010100B5B62F887ADE1C4B89857B9CB53D22FB</vt:lpwstr>
  </property>
  <property fmtid="{D5CDD505-2E9C-101B-9397-08002B2CF9AE}" pid="3" name="_dlc_DocIdItemGuid">
    <vt:lpwstr>a74ce7af-35b4-4077-8fb3-ae1837c3c510</vt:lpwstr>
  </property>
  <property fmtid="{D5CDD505-2E9C-101B-9397-08002B2CF9AE}" pid="4" name="MediaServiceImageTags">
    <vt:lpwstr/>
  </property>
</Properties>
</file>